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На сайт размещено 03.09.2025\"/>
    </mc:Choice>
  </mc:AlternateContent>
  <bookViews>
    <workbookView xWindow="0" yWindow="0" windowWidth="28800" windowHeight="118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74" i="1" l="1"/>
  <c r="F73" i="1" s="1"/>
  <c r="F78" i="1" s="1"/>
  <c r="F6" i="1"/>
  <c r="F8" i="1"/>
  <c r="F14" i="1"/>
  <c r="F12" i="1" s="1"/>
  <c r="F17" i="1"/>
  <c r="F20" i="1"/>
  <c r="F24" i="1"/>
  <c r="F35" i="1"/>
  <c r="F37" i="1"/>
  <c r="F38" i="1"/>
  <c r="F40" i="1"/>
  <c r="F64" i="1"/>
  <c r="F44" i="1" s="1"/>
  <c r="F65" i="1"/>
  <c r="F23" i="1" l="1"/>
  <c r="F5" i="1"/>
  <c r="F4" i="1" s="1"/>
  <c r="C74" i="1"/>
  <c r="C73" i="1" s="1"/>
  <c r="C78" i="1" s="1"/>
  <c r="C6" i="1"/>
  <c r="C8" i="1"/>
  <c r="C14" i="1"/>
  <c r="C12" i="1" s="1"/>
  <c r="C17" i="1"/>
  <c r="C20" i="1"/>
  <c r="C24" i="1"/>
  <c r="C35" i="1"/>
  <c r="C37" i="1"/>
  <c r="C38" i="1"/>
  <c r="C40" i="1"/>
  <c r="C23" i="1" s="1"/>
  <c r="C44" i="1"/>
  <c r="C64" i="1"/>
  <c r="C65" i="1"/>
  <c r="C5" i="1" l="1"/>
  <c r="C4" i="1" s="1"/>
  <c r="D45" i="1" l="1"/>
  <c r="E75" i="1" l="1"/>
  <c r="D64" i="1"/>
  <c r="E24" i="1"/>
  <c r="I77" i="1"/>
  <c r="H77" i="1"/>
  <c r="E77" i="1"/>
  <c r="D77" i="1"/>
  <c r="I76" i="1"/>
  <c r="H76" i="1"/>
  <c r="E76" i="1"/>
  <c r="D76" i="1"/>
  <c r="I75" i="1"/>
  <c r="H75" i="1"/>
  <c r="J74" i="1"/>
  <c r="J73" i="1" s="1"/>
  <c r="G74" i="1"/>
  <c r="I72" i="1"/>
  <c r="H72" i="1"/>
  <c r="E72" i="1"/>
  <c r="D72" i="1"/>
  <c r="H71" i="1"/>
  <c r="J70" i="1"/>
  <c r="I70" i="1" s="1"/>
  <c r="H70" i="1"/>
  <c r="G70" i="1"/>
  <c r="E70" i="1"/>
  <c r="D70" i="1"/>
  <c r="J69" i="1"/>
  <c r="I69" i="1" s="1"/>
  <c r="H69" i="1"/>
  <c r="G69" i="1"/>
  <c r="E69" i="1"/>
  <c r="D69" i="1"/>
  <c r="J68" i="1"/>
  <c r="I68" i="1" s="1"/>
  <c r="H68" i="1"/>
  <c r="G68" i="1"/>
  <c r="E68" i="1"/>
  <c r="D68" i="1"/>
  <c r="I67" i="1"/>
  <c r="H67" i="1"/>
  <c r="E67" i="1"/>
  <c r="D67" i="1"/>
  <c r="H66" i="1"/>
  <c r="D66" i="1"/>
  <c r="J65" i="1"/>
  <c r="I65" i="1" s="1"/>
  <c r="H65" i="1"/>
  <c r="G65" i="1"/>
  <c r="E65" i="1"/>
  <c r="J64" i="1"/>
  <c r="I64" i="1" s="1"/>
  <c r="G64" i="1"/>
  <c r="G44" i="1" s="1"/>
  <c r="G23" i="1" s="1"/>
  <c r="E64" i="1"/>
  <c r="H63" i="1"/>
  <c r="I62" i="1"/>
  <c r="H62" i="1"/>
  <c r="E62" i="1"/>
  <c r="D62" i="1"/>
  <c r="J61" i="1"/>
  <c r="I61" i="1"/>
  <c r="H61" i="1"/>
  <c r="G61" i="1"/>
  <c r="E61" i="1"/>
  <c r="D61" i="1"/>
  <c r="I60" i="1"/>
  <c r="H60" i="1"/>
  <c r="E60" i="1"/>
  <c r="D60" i="1"/>
  <c r="J59" i="1"/>
  <c r="G59" i="1"/>
  <c r="I59" i="1" s="1"/>
  <c r="E59" i="1"/>
  <c r="D59" i="1"/>
  <c r="J58" i="1"/>
  <c r="I58" i="1"/>
  <c r="G58" i="1"/>
  <c r="H58" i="1" s="1"/>
  <c r="E58" i="1"/>
  <c r="D58" i="1"/>
  <c r="I57" i="1"/>
  <c r="H57" i="1"/>
  <c r="E57" i="1"/>
  <c r="D57" i="1"/>
  <c r="H56" i="1"/>
  <c r="I55" i="1"/>
  <c r="H55" i="1"/>
  <c r="E55" i="1"/>
  <c r="D55" i="1"/>
  <c r="I54" i="1"/>
  <c r="H54" i="1"/>
  <c r="E54" i="1"/>
  <c r="D54" i="1"/>
  <c r="I53" i="1"/>
  <c r="H53" i="1"/>
  <c r="E53" i="1"/>
  <c r="D53" i="1"/>
  <c r="H52" i="1"/>
  <c r="J51" i="1"/>
  <c r="I51" i="1"/>
  <c r="G51" i="1"/>
  <c r="H51" i="1" s="1"/>
  <c r="E51" i="1"/>
  <c r="D51" i="1"/>
  <c r="J50" i="1"/>
  <c r="I50" i="1"/>
  <c r="G50" i="1"/>
  <c r="H50" i="1" s="1"/>
  <c r="E50" i="1"/>
  <c r="D50" i="1"/>
  <c r="I49" i="1"/>
  <c r="H49" i="1"/>
  <c r="E49" i="1"/>
  <c r="D49" i="1"/>
  <c r="J48" i="1"/>
  <c r="I48" i="1" s="1"/>
  <c r="G48" i="1"/>
  <c r="E48" i="1"/>
  <c r="D48" i="1"/>
  <c r="J47" i="1"/>
  <c r="I47" i="1" s="1"/>
  <c r="G47" i="1"/>
  <c r="E47" i="1"/>
  <c r="D47" i="1"/>
  <c r="J46" i="1"/>
  <c r="I46" i="1" s="1"/>
  <c r="G46" i="1"/>
  <c r="E46" i="1"/>
  <c r="D46" i="1"/>
  <c r="J45" i="1"/>
  <c r="I45" i="1" s="1"/>
  <c r="G45" i="1"/>
  <c r="E45" i="1"/>
  <c r="I43" i="1"/>
  <c r="H43" i="1"/>
  <c r="E43" i="1"/>
  <c r="D43" i="1"/>
  <c r="I42" i="1"/>
  <c r="H42" i="1"/>
  <c r="E42" i="1"/>
  <c r="D42" i="1"/>
  <c r="I41" i="1"/>
  <c r="H41" i="1"/>
  <c r="E41" i="1"/>
  <c r="D41" i="1"/>
  <c r="J40" i="1"/>
  <c r="I40" i="1"/>
  <c r="G40" i="1"/>
  <c r="H40" i="1" s="1"/>
  <c r="E40" i="1"/>
  <c r="J39" i="1"/>
  <c r="I39" i="1"/>
  <c r="H39" i="1"/>
  <c r="G39" i="1"/>
  <c r="E39" i="1"/>
  <c r="D39" i="1"/>
  <c r="J38" i="1"/>
  <c r="I38" i="1"/>
  <c r="H38" i="1"/>
  <c r="G38" i="1"/>
  <c r="E38" i="1"/>
  <c r="J37" i="1"/>
  <c r="I37" i="1" s="1"/>
  <c r="G37" i="1"/>
  <c r="I36" i="1"/>
  <c r="H36" i="1"/>
  <c r="E36" i="1"/>
  <c r="D36" i="1"/>
  <c r="J35" i="1"/>
  <c r="I35" i="1" s="1"/>
  <c r="G35" i="1"/>
  <c r="E35" i="1"/>
  <c r="D35" i="1"/>
  <c r="I34" i="1"/>
  <c r="H34" i="1"/>
  <c r="E34" i="1"/>
  <c r="D34" i="1"/>
  <c r="I33" i="1"/>
  <c r="H33" i="1"/>
  <c r="E33" i="1"/>
  <c r="D33" i="1"/>
  <c r="H32" i="1"/>
  <c r="H31" i="1"/>
  <c r="H30" i="1"/>
  <c r="D30" i="1"/>
  <c r="I29" i="1"/>
  <c r="H29" i="1"/>
  <c r="E29" i="1"/>
  <c r="D29" i="1"/>
  <c r="I28" i="1"/>
  <c r="H28" i="1"/>
  <c r="E28" i="1"/>
  <c r="D28" i="1"/>
  <c r="I27" i="1"/>
  <c r="H27" i="1"/>
  <c r="E27" i="1"/>
  <c r="D27" i="1"/>
  <c r="I26" i="1"/>
  <c r="H26" i="1"/>
  <c r="E26" i="1"/>
  <c r="D26" i="1"/>
  <c r="I25" i="1"/>
  <c r="H25" i="1"/>
  <c r="E25" i="1"/>
  <c r="D25" i="1"/>
  <c r="J24" i="1"/>
  <c r="I24" i="1"/>
  <c r="H24" i="1"/>
  <c r="G24" i="1"/>
  <c r="D24" i="1"/>
  <c r="H22" i="1"/>
  <c r="I21" i="1"/>
  <c r="H21" i="1"/>
  <c r="E21" i="1"/>
  <c r="D21" i="1"/>
  <c r="J20" i="1"/>
  <c r="I20" i="1" s="1"/>
  <c r="H20" i="1"/>
  <c r="G20" i="1"/>
  <c r="D20" i="1"/>
  <c r="E20" i="1"/>
  <c r="I19" i="1"/>
  <c r="H19" i="1"/>
  <c r="E19" i="1"/>
  <c r="D19" i="1"/>
  <c r="I18" i="1"/>
  <c r="H18" i="1"/>
  <c r="E18" i="1"/>
  <c r="D18" i="1"/>
  <c r="J17" i="1"/>
  <c r="H17" i="1" s="1"/>
  <c r="I17" i="1"/>
  <c r="G17" i="1"/>
  <c r="I16" i="1"/>
  <c r="H16" i="1"/>
  <c r="E16" i="1"/>
  <c r="D16" i="1"/>
  <c r="I15" i="1"/>
  <c r="H15" i="1"/>
  <c r="E15" i="1"/>
  <c r="D15" i="1"/>
  <c r="J14" i="1"/>
  <c r="I14" i="1" s="1"/>
  <c r="G14" i="1"/>
  <c r="D14" i="1"/>
  <c r="I13" i="1"/>
  <c r="H13" i="1"/>
  <c r="E13" i="1"/>
  <c r="D13" i="1"/>
  <c r="J12" i="1"/>
  <c r="I12" i="1" s="1"/>
  <c r="G12" i="1"/>
  <c r="I11" i="1"/>
  <c r="H11" i="1"/>
  <c r="E11" i="1"/>
  <c r="D11" i="1"/>
  <c r="I10" i="1"/>
  <c r="H10" i="1"/>
  <c r="E10" i="1"/>
  <c r="D10" i="1"/>
  <c r="I9" i="1"/>
  <c r="H9" i="1"/>
  <c r="E9" i="1"/>
  <c r="D9" i="1"/>
  <c r="J8" i="1"/>
  <c r="H8" i="1" s="1"/>
  <c r="I8" i="1"/>
  <c r="G8" i="1"/>
  <c r="I7" i="1"/>
  <c r="H7" i="1"/>
  <c r="E7" i="1"/>
  <c r="D7" i="1"/>
  <c r="J6" i="1"/>
  <c r="H6" i="1" s="1"/>
  <c r="I6" i="1"/>
  <c r="G6" i="1"/>
  <c r="G5" i="1" s="1"/>
  <c r="G4" i="1" s="1"/>
  <c r="H74" i="1" l="1"/>
  <c r="I74" i="1"/>
  <c r="G73" i="1"/>
  <c r="H73" i="1" s="1"/>
  <c r="I73" i="1"/>
  <c r="G78" i="1"/>
  <c r="E14" i="1"/>
  <c r="D75" i="1"/>
  <c r="E6" i="1"/>
  <c r="D65" i="1"/>
  <c r="E8" i="1"/>
  <c r="D12" i="1"/>
  <c r="E12" i="1"/>
  <c r="E37" i="1"/>
  <c r="D37" i="1"/>
  <c r="D8" i="1"/>
  <c r="D17" i="1"/>
  <c r="J44" i="1"/>
  <c r="D6" i="1"/>
  <c r="H12" i="1"/>
  <c r="H14" i="1"/>
  <c r="H64" i="1"/>
  <c r="E17" i="1"/>
  <c r="D38" i="1"/>
  <c r="H59" i="1"/>
  <c r="H35" i="1"/>
  <c r="H37" i="1"/>
  <c r="D40" i="1"/>
  <c r="H45" i="1"/>
  <c r="H46" i="1"/>
  <c r="H47" i="1"/>
  <c r="H48" i="1"/>
  <c r="J5" i="1"/>
  <c r="E23" i="1" l="1"/>
  <c r="D23" i="1"/>
  <c r="H5" i="1"/>
  <c r="I5" i="1"/>
  <c r="J4" i="1"/>
  <c r="I44" i="1"/>
  <c r="H44" i="1"/>
  <c r="J23" i="1"/>
  <c r="D44" i="1"/>
  <c r="E44" i="1"/>
  <c r="E74" i="1"/>
  <c r="D74" i="1"/>
  <c r="D5" i="1"/>
  <c r="E5" i="1"/>
  <c r="J78" i="1" l="1"/>
  <c r="I4" i="1"/>
  <c r="H4" i="1"/>
  <c r="D4" i="1"/>
  <c r="E4" i="1"/>
  <c r="I23" i="1"/>
  <c r="H23" i="1"/>
  <c r="E73" i="1"/>
  <c r="D73" i="1"/>
  <c r="D78" i="1" l="1"/>
  <c r="E78" i="1"/>
  <c r="I78" i="1"/>
  <c r="H78" i="1"/>
</calcChain>
</file>

<file path=xl/sharedStrings.xml><?xml version="1.0" encoding="utf-8"?>
<sst xmlns="http://schemas.openxmlformats.org/spreadsheetml/2006/main" count="158" uniqueCount="156">
  <si>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</si>
  <si>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</si>
  <si>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</si>
  <si>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</si>
  <si>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</si>
  <si>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Уточнённый бюджет на 2026 год с учётом поправок, в рублях</t>
  </si>
  <si>
    <t>Поправки вносимые в бюджет, в рублях (гр.10-гр.7)</t>
  </si>
  <si>
    <t>% изменения, ((гр.10/гр.7)*100-100)</t>
  </si>
  <si>
    <t>Уточнённый бюджет на 2027 год,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</si>
  <si>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</si>
  <si>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</si>
  <si>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</si>
  <si>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</si>
  <si>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</si>
  <si>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</si>
  <si>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</si>
  <si>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</si>
  <si>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</si>
  <si>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</si>
  <si>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</si>
  <si>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</si>
  <si>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</si>
  <si>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</si>
  <si>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</si>
  <si>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</si>
  <si>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</si>
  <si>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</si>
  <si>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</si>
  <si>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</si>
  <si>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</si>
  <si>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</si>
  <si>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</si>
  <si>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</si>
  <si>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</si>
  <si>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</si>
  <si>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</si>
  <si>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</si>
  <si>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</si>
  <si>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</si>
  <si>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</si>
  <si>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</si>
  <si>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</si>
  <si>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</si>
  <si>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</si>
  <si>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</si>
  <si>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</si>
  <si>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</si>
  <si>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</si>
  <si>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</si>
  <si>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</si>
  <si>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</si>
  <si>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</si>
  <si>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</si>
  <si>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</si>
  <si>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</si>
  <si>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</si>
  <si>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</si>
  <si>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</si>
  <si>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</si>
  <si>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</si>
  <si>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</si>
  <si>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</si>
  <si>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</si>
  <si>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</si>
  <si>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</si>
  <si>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</si>
  <si>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</si>
  <si>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</si>
  <si>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</si>
  <si>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</si>
  <si>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</si>
  <si>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</si>
  <si>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</si>
  <si>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</si>
  <si>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</si>
  <si>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</si>
  <si>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</si>
  <si>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</si>
  <si>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</si>
  <si>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</si>
  <si>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</si>
  <si>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</si>
  <si>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</si>
  <si>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</si>
  <si>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</si>
  <si>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</si>
  <si>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</si>
  <si>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</si>
  <si>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</si>
  <si>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</si>
  <si>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</si>
  <si>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</si>
  <si>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</si>
  <si>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</si>
  <si>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</si>
  <si>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</si>
  <si>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</si>
  <si>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</si>
  <si>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</si>
  <si>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</si>
  <si>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</si>
  <si>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</si>
  <si>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</si>
  <si>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</si>
  <si>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</si>
  <si>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</si>
  <si>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</si>
  <si>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</si>
  <si>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</si>
  <si>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</si>
  <si>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</si>
  <si>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</si>
  <si>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</si>
  <si>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</si>
  <si>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</si>
  <si>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</si>
  <si>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</si>
  <si>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</si>
  <si>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</si>
  <si>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</si>
  <si>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</si>
  <si>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</si>
  <si>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</si>
  <si>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</si>
  <si>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</si>
  <si>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</si>
  <si>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</si>
  <si>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</si>
  <si>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</si>
  <si>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</si>
  <si>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</si>
  <si>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</si>
  <si>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</si>
  <si>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</si>
  <si>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</si>
  <si>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</si>
  <si>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</si>
  <si>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</si>
  <si>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</si>
  <si>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</si>
  <si>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</si>
  <si>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</si>
  <si>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</si>
  <si>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</si>
  <si>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</si>
  <si>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</si>
  <si>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</si>
  <si>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</si>
  <si>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</si>
  <si>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</si>
  <si>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</si>
  <si>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</si>
  <si>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</si>
  <si>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</si>
  <si>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Утвержденный план на 2026 год от 25.06.2025                № 800-VII                         (в рублях)</t>
  </si>
  <si>
    <t>Утвержденный план на 2027 год от 25.06.2025                № 800-VII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</si>
</sst>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3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6" fillId="11" borderId="0" xfId="30" applyFont="1" applyFill="1" applyAlignment="1">
      <alignment horizontal="center" vertical="center"/>
    </xf>
    <xf numFmtId="0" fontId="7" fillId="0" borderId="0" xfId="30" applyFont="1" applyAlignment="1" applyProtection="1">
      <alignment horizontal="center" vertical="center"/>
    </xf>
    <xf numFmtId="4" fontId="6" fillId="11" borderId="0" xfId="30" applyNumberFormat="1" applyFont="1" applyFill="1" applyAlignment="1">
      <alignment horizontal="center" vertical="center"/>
    </xf>
    <xf numFmtId="164" fontId="7" fillId="11" borderId="0" xfId="30" applyNumberFormat="1" applyFont="1" applyFill="1" applyAlignment="1" applyProtection="1">
      <alignment horizontal="right" vertical="center"/>
    </xf>
    <xf numFmtId="0" fontId="8" fillId="0" borderId="1" xfId="30" applyFont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1" borderId="0" xfId="0" applyFont="1" applyFill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11" borderId="1" xfId="30" applyNumberFormat="1" applyFont="1" applyFill="1" applyBorder="1" applyAlignment="1" applyProtection="1">
      <alignment horizontal="center" vertical="center" wrapText="1"/>
    </xf>
    <xf numFmtId="3" fontId="8" fillId="11" borderId="1" xfId="30" applyNumberFormat="1" applyFont="1" applyFill="1" applyBorder="1" applyAlignment="1">
      <alignment horizontal="center" vertical="center" wrapText="1"/>
    </xf>
    <xf numFmtId="0" fontId="8" fillId="11" borderId="1" xfId="30" applyFont="1" applyFill="1" applyBorder="1" applyAlignment="1">
      <alignment horizontal="center" vertical="center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 applyProtection="1">
      <alignment horizontal="center" vertical="center" wrapText="1"/>
    </xf>
    <xf numFmtId="0" fontId="7" fillId="11" borderId="1" xfId="30" applyFont="1" applyFill="1" applyBorder="1" applyAlignment="1">
      <alignment horizontal="center" vertical="center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49" fontId="7" fillId="11" borderId="1" xfId="30" applyNumberFormat="1" applyFont="1" applyFill="1" applyBorder="1" applyAlignment="1" applyProtection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>
      <alignment horizontal="center" vertical="center"/>
    </xf>
    <xf numFmtId="3" fontId="7" fillId="11" borderId="1" xfId="30" applyNumberFormat="1" applyFont="1" applyFill="1" applyBorder="1" applyAlignment="1">
      <alignment horizontal="center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8" fillId="11" borderId="1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8"/>
  <sheetViews>
    <sheetView showGridLines="0" tabSelected="1" workbookViewId="0">
      <pane xSplit="2" topLeftCell="C1" activePane="topRight" state="frozen"/>
      <selection activeCell="G64" sqref="G64"/>
      <selection pane="topRight" activeCell="H75" sqref="H75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6" width="20.42578125" style="4" customWidth="1"/>
    <col min="7" max="7" width="21.140625" style="4" customWidth="1"/>
    <col min="8" max="8" width="22.42578125" style="4" customWidth="1"/>
    <col min="9" max="9" width="17.28515625" style="4" customWidth="1"/>
    <col min="10" max="10" width="15.42578125" style="4" bestFit="1" customWidth="1"/>
    <col min="11" max="16384" width="9.140625" style="1"/>
  </cols>
  <sheetData>
    <row r="1" spans="1:10" ht="15.75" x14ac:dyDescent="0.2">
      <c r="A1" s="5"/>
      <c r="B1" s="5"/>
      <c r="C1" s="6"/>
      <c r="D1" s="6"/>
      <c r="E1" s="6"/>
      <c r="F1" s="6"/>
      <c r="G1" s="6"/>
      <c r="J1" s="7" t="s">
        <v>0</v>
      </c>
    </row>
    <row r="2" spans="1:10" ht="78.75" x14ac:dyDescent="0.2">
      <c r="A2" s="8" t="s">
        <v>1</v>
      </c>
      <c r="B2" s="8" t="s">
        <v>2</v>
      </c>
      <c r="C2" s="9" t="s">
        <v>154</v>
      </c>
      <c r="D2" s="9" t="s">
        <v>3</v>
      </c>
      <c r="E2" s="9" t="s">
        <v>4</v>
      </c>
      <c r="F2" s="9" t="s">
        <v>5</v>
      </c>
      <c r="G2" s="9" t="s">
        <v>155</v>
      </c>
      <c r="H2" s="9" t="s">
        <v>6</v>
      </c>
      <c r="I2" s="9" t="s">
        <v>7</v>
      </c>
      <c r="J2" s="9" t="s">
        <v>8</v>
      </c>
    </row>
    <row r="3" spans="1:10" ht="15.75" x14ac:dyDescent="0.2">
      <c r="A3" s="8">
        <v>1</v>
      </c>
      <c r="B3" s="8">
        <v>2</v>
      </c>
      <c r="C3" s="9">
        <v>3</v>
      </c>
      <c r="D3" s="9">
        <v>4</v>
      </c>
      <c r="E3" s="9">
        <v>5</v>
      </c>
      <c r="F3" s="9">
        <v>6</v>
      </c>
      <c r="G3" s="10">
        <v>6</v>
      </c>
      <c r="H3" s="9">
        <v>8</v>
      </c>
      <c r="I3" s="9">
        <v>9</v>
      </c>
      <c r="J3" s="9">
        <v>10</v>
      </c>
    </row>
    <row r="4" spans="1:10" ht="27" customHeight="1" x14ac:dyDescent="0.2">
      <c r="A4" s="11" t="s">
        <v>9</v>
      </c>
      <c r="B4" s="12" t="s">
        <v>10</v>
      </c>
      <c r="C4" s="13">
        <f>C5+C23</f>
        <v>6014190000</v>
      </c>
      <c r="D4" s="13">
        <f t="shared" ref="D4:D67" si="0">F4-C4</f>
        <v>0</v>
      </c>
      <c r="E4" s="13">
        <f t="shared" ref="E4:E67" si="1">((F4/C4)*100-100)</f>
        <v>0</v>
      </c>
      <c r="F4" s="13">
        <f>F5+F23</f>
        <v>6014190000</v>
      </c>
      <c r="G4" s="13">
        <f>G5+G23</f>
        <v>6199227700</v>
      </c>
      <c r="H4" s="14">
        <f t="shared" ref="H4:H9" si="2">J4-G4</f>
        <v>0</v>
      </c>
      <c r="I4" s="15">
        <f t="shared" ref="I4:I67" si="3">((J4/G4)*100-100)</f>
        <v>0</v>
      </c>
      <c r="J4" s="13">
        <f>J5+J23</f>
        <v>6199227700</v>
      </c>
    </row>
    <row r="5" spans="1:10" ht="15.75" outlineLevel="1" x14ac:dyDescent="0.2">
      <c r="A5" s="11"/>
      <c r="B5" s="16" t="s">
        <v>11</v>
      </c>
      <c r="C5" s="13">
        <f>C6+C7+C8+C12+C20</f>
        <v>5466395736</v>
      </c>
      <c r="D5" s="13">
        <f t="shared" si="0"/>
        <v>0</v>
      </c>
      <c r="E5" s="13">
        <f t="shared" si="1"/>
        <v>0</v>
      </c>
      <c r="F5" s="13">
        <f>F6+F7+F8+F12+F20</f>
        <v>5466395736</v>
      </c>
      <c r="G5" s="13">
        <f>G6+G7+G8+G12+G20</f>
        <v>5667929475</v>
      </c>
      <c r="H5" s="14">
        <f t="shared" si="2"/>
        <v>0</v>
      </c>
      <c r="I5" s="15">
        <f t="shared" si="3"/>
        <v>0</v>
      </c>
      <c r="J5" s="13">
        <f>J6+J7+J8+J12+J20</f>
        <v>5667929475</v>
      </c>
    </row>
    <row r="6" spans="1:10" ht="19.5" customHeight="1" outlineLevel="2" x14ac:dyDescent="0.2">
      <c r="A6" s="17" t="s">
        <v>12</v>
      </c>
      <c r="B6" s="18" t="s">
        <v>13</v>
      </c>
      <c r="C6" s="19">
        <f>3619567286+760860700</f>
        <v>4380427986</v>
      </c>
      <c r="D6" s="13">
        <f t="shared" si="0"/>
        <v>0</v>
      </c>
      <c r="E6" s="13">
        <f t="shared" si="1"/>
        <v>0</v>
      </c>
      <c r="F6" s="19">
        <f>3619567286+760860700</f>
        <v>4380427986</v>
      </c>
      <c r="G6" s="19">
        <f>3807886835+673953000</f>
        <v>4481839835</v>
      </c>
      <c r="H6" s="14">
        <f t="shared" si="2"/>
        <v>0</v>
      </c>
      <c r="I6" s="20">
        <f t="shared" si="3"/>
        <v>0</v>
      </c>
      <c r="J6" s="19">
        <f>3807886835+673953000</f>
        <v>4481839835</v>
      </c>
    </row>
    <row r="7" spans="1:10" ht="33.75" customHeight="1" outlineLevel="1" x14ac:dyDescent="0.2">
      <c r="A7" s="17" t="s">
        <v>14</v>
      </c>
      <c r="B7" s="21" t="s">
        <v>15</v>
      </c>
      <c r="C7" s="19">
        <v>15030000</v>
      </c>
      <c r="D7" s="19">
        <f t="shared" si="0"/>
        <v>0</v>
      </c>
      <c r="E7" s="19">
        <f t="shared" si="1"/>
        <v>0</v>
      </c>
      <c r="F7" s="19">
        <v>15030000</v>
      </c>
      <c r="G7" s="19">
        <v>15330000</v>
      </c>
      <c r="H7" s="14">
        <f t="shared" si="2"/>
        <v>0</v>
      </c>
      <c r="I7" s="20">
        <f t="shared" si="3"/>
        <v>0</v>
      </c>
      <c r="J7" s="19">
        <v>15330000</v>
      </c>
    </row>
    <row r="8" spans="1:10" ht="15.75" outlineLevel="1" x14ac:dyDescent="0.2">
      <c r="A8" s="17" t="s">
        <v>16</v>
      </c>
      <c r="B8" s="21" t="s">
        <v>17</v>
      </c>
      <c r="C8" s="19">
        <f>C9+C10+C11</f>
        <v>783845200</v>
      </c>
      <c r="D8" s="19">
        <f t="shared" si="0"/>
        <v>0</v>
      </c>
      <c r="E8" s="19">
        <f t="shared" si="1"/>
        <v>0</v>
      </c>
      <c r="F8" s="19">
        <f>F9+F10+F11</f>
        <v>783845200</v>
      </c>
      <c r="G8" s="19">
        <f>G9+G10+G11</f>
        <v>861743880</v>
      </c>
      <c r="H8" s="14">
        <f t="shared" si="2"/>
        <v>0</v>
      </c>
      <c r="I8" s="20">
        <f t="shared" si="3"/>
        <v>0</v>
      </c>
      <c r="J8" s="19">
        <f>J9+J10+J11</f>
        <v>861743880</v>
      </c>
    </row>
    <row r="9" spans="1:10" ht="28.5" customHeight="1" outlineLevel="2" x14ac:dyDescent="0.2">
      <c r="A9" s="17" t="s">
        <v>18</v>
      </c>
      <c r="B9" s="18" t="s">
        <v>19</v>
      </c>
      <c r="C9" s="19">
        <v>758966200</v>
      </c>
      <c r="D9" s="19">
        <f t="shared" si="0"/>
        <v>0</v>
      </c>
      <c r="E9" s="19">
        <f t="shared" si="1"/>
        <v>0</v>
      </c>
      <c r="F9" s="19">
        <v>758966200</v>
      </c>
      <c r="G9" s="19">
        <v>836555880</v>
      </c>
      <c r="H9" s="14">
        <f t="shared" si="2"/>
        <v>0</v>
      </c>
      <c r="I9" s="20">
        <f t="shared" si="3"/>
        <v>0</v>
      </c>
      <c r="J9" s="19">
        <v>836555880</v>
      </c>
    </row>
    <row r="10" spans="1:10" ht="15.75" outlineLevel="3" x14ac:dyDescent="0.2">
      <c r="A10" s="17" t="s">
        <v>20</v>
      </c>
      <c r="B10" s="18" t="s">
        <v>21</v>
      </c>
      <c r="C10" s="19">
        <v>193000</v>
      </c>
      <c r="D10" s="19">
        <f t="shared" si="0"/>
        <v>0</v>
      </c>
      <c r="E10" s="19">
        <f t="shared" si="1"/>
        <v>0</v>
      </c>
      <c r="F10" s="19">
        <v>193000</v>
      </c>
      <c r="G10" s="19">
        <v>195000</v>
      </c>
      <c r="H10" s="14">
        <f t="shared" ref="H10:H73" si="4">J10-G10</f>
        <v>0</v>
      </c>
      <c r="I10" s="20">
        <f t="shared" si="3"/>
        <v>0</v>
      </c>
      <c r="J10" s="19">
        <v>195000</v>
      </c>
    </row>
    <row r="11" spans="1:10" ht="31.5" outlineLevel="3" x14ac:dyDescent="0.2">
      <c r="A11" s="17" t="s">
        <v>22</v>
      </c>
      <c r="B11" s="18" t="s">
        <v>23</v>
      </c>
      <c r="C11" s="19">
        <v>24686000</v>
      </c>
      <c r="D11" s="19">
        <f t="shared" si="0"/>
        <v>0</v>
      </c>
      <c r="E11" s="19">
        <f t="shared" si="1"/>
        <v>0</v>
      </c>
      <c r="F11" s="19">
        <v>24686000</v>
      </c>
      <c r="G11" s="19">
        <v>24993000</v>
      </c>
      <c r="H11" s="14">
        <f t="shared" si="4"/>
        <v>0</v>
      </c>
      <c r="I11" s="20">
        <f t="shared" si="3"/>
        <v>0</v>
      </c>
      <c r="J11" s="19">
        <v>24993000</v>
      </c>
    </row>
    <row r="12" spans="1:10" ht="15.75" customHeight="1" outlineLevel="1" x14ac:dyDescent="0.2">
      <c r="A12" s="17" t="s">
        <v>24</v>
      </c>
      <c r="B12" s="22" t="s">
        <v>25</v>
      </c>
      <c r="C12" s="19">
        <f>C13+C17+C14</f>
        <v>265871630</v>
      </c>
      <c r="D12" s="19">
        <f t="shared" si="0"/>
        <v>0</v>
      </c>
      <c r="E12" s="19">
        <f t="shared" si="1"/>
        <v>0</v>
      </c>
      <c r="F12" s="19">
        <f>F13+F17+F14</f>
        <v>265871630</v>
      </c>
      <c r="G12" s="19">
        <f>G13+G17+G14</f>
        <v>287582680</v>
      </c>
      <c r="H12" s="14">
        <f t="shared" si="4"/>
        <v>0</v>
      </c>
      <c r="I12" s="20">
        <f t="shared" si="3"/>
        <v>0</v>
      </c>
      <c r="J12" s="19">
        <f>J13+J17+J14</f>
        <v>287582680</v>
      </c>
    </row>
    <row r="13" spans="1:10" ht="45.75" customHeight="1" outlineLevel="3" x14ac:dyDescent="0.2">
      <c r="A13" s="17" t="s">
        <v>26</v>
      </c>
      <c r="B13" s="18" t="s">
        <v>27</v>
      </c>
      <c r="C13" s="19">
        <v>104326940</v>
      </c>
      <c r="D13" s="19">
        <f t="shared" si="0"/>
        <v>0</v>
      </c>
      <c r="E13" s="19">
        <f t="shared" si="1"/>
        <v>0</v>
      </c>
      <c r="F13" s="19">
        <v>104326940</v>
      </c>
      <c r="G13" s="19">
        <v>105370210</v>
      </c>
      <c r="H13" s="14">
        <f t="shared" si="4"/>
        <v>0</v>
      </c>
      <c r="I13" s="20">
        <f t="shared" si="3"/>
        <v>0</v>
      </c>
      <c r="J13" s="19">
        <v>105370210</v>
      </c>
    </row>
    <row r="14" spans="1:10" ht="21.75" customHeight="1" outlineLevel="3" x14ac:dyDescent="0.2">
      <c r="A14" s="17" t="s">
        <v>28</v>
      </c>
      <c r="B14" s="18" t="s">
        <v>29</v>
      </c>
      <c r="C14" s="19">
        <f>C15+C16</f>
        <v>66777690</v>
      </c>
      <c r="D14" s="19">
        <f t="shared" si="0"/>
        <v>0</v>
      </c>
      <c r="E14" s="19">
        <f t="shared" si="1"/>
        <v>0</v>
      </c>
      <c r="F14" s="19">
        <f>F15+F16</f>
        <v>66777690</v>
      </c>
      <c r="G14" s="19">
        <f>G15+G16</f>
        <v>67445470</v>
      </c>
      <c r="H14" s="14">
        <f t="shared" si="4"/>
        <v>0</v>
      </c>
      <c r="I14" s="20">
        <f t="shared" si="3"/>
        <v>0</v>
      </c>
      <c r="J14" s="19">
        <f>J15+J16</f>
        <v>67445470</v>
      </c>
    </row>
    <row r="15" spans="1:10" ht="21.75" customHeight="1" outlineLevel="3" x14ac:dyDescent="0.2">
      <c r="A15" s="17" t="s">
        <v>30</v>
      </c>
      <c r="B15" s="18" t="s">
        <v>31</v>
      </c>
      <c r="C15" s="19">
        <v>27960360</v>
      </c>
      <c r="D15" s="19">
        <f t="shared" si="0"/>
        <v>0</v>
      </c>
      <c r="E15" s="19">
        <f t="shared" si="1"/>
        <v>0</v>
      </c>
      <c r="F15" s="19">
        <v>27960360</v>
      </c>
      <c r="G15" s="19">
        <v>28239970</v>
      </c>
      <c r="H15" s="14">
        <f t="shared" si="4"/>
        <v>0</v>
      </c>
      <c r="I15" s="20">
        <f t="shared" si="3"/>
        <v>0</v>
      </c>
      <c r="J15" s="19">
        <v>28239970</v>
      </c>
    </row>
    <row r="16" spans="1:10" ht="21.75" customHeight="1" outlineLevel="3" x14ac:dyDescent="0.2">
      <c r="A16" s="17" t="s">
        <v>32</v>
      </c>
      <c r="B16" s="18" t="s">
        <v>33</v>
      </c>
      <c r="C16" s="19">
        <v>38817330</v>
      </c>
      <c r="D16" s="19">
        <f t="shared" si="0"/>
        <v>0</v>
      </c>
      <c r="E16" s="19">
        <f t="shared" si="1"/>
        <v>0</v>
      </c>
      <c r="F16" s="19">
        <v>38817330</v>
      </c>
      <c r="G16" s="19">
        <v>39205500</v>
      </c>
      <c r="H16" s="14">
        <f t="shared" si="4"/>
        <v>0</v>
      </c>
      <c r="I16" s="20">
        <f t="shared" si="3"/>
        <v>0</v>
      </c>
      <c r="J16" s="19">
        <v>39205500</v>
      </c>
    </row>
    <row r="17" spans="1:10" ht="15.75" customHeight="1" outlineLevel="2" x14ac:dyDescent="0.2">
      <c r="A17" s="17" t="s">
        <v>34</v>
      </c>
      <c r="B17" s="18" t="s">
        <v>35</v>
      </c>
      <c r="C17" s="19">
        <f>C18+C19</f>
        <v>94767000</v>
      </c>
      <c r="D17" s="19">
        <f t="shared" si="0"/>
        <v>0</v>
      </c>
      <c r="E17" s="19">
        <f t="shared" si="1"/>
        <v>0</v>
      </c>
      <c r="F17" s="19">
        <f>F18+F19</f>
        <v>94767000</v>
      </c>
      <c r="G17" s="19">
        <f>G18+G19</f>
        <v>114767000</v>
      </c>
      <c r="H17" s="14">
        <f t="shared" si="4"/>
        <v>0</v>
      </c>
      <c r="I17" s="20">
        <f t="shared" si="3"/>
        <v>0</v>
      </c>
      <c r="J17" s="19">
        <f>J18+J19</f>
        <v>114767000</v>
      </c>
    </row>
    <row r="18" spans="1:10" ht="31.5" outlineLevel="4" x14ac:dyDescent="0.2">
      <c r="A18" s="17" t="s">
        <v>36</v>
      </c>
      <c r="B18" s="18" t="s">
        <v>37</v>
      </c>
      <c r="C18" s="19">
        <v>73682000</v>
      </c>
      <c r="D18" s="19">
        <f t="shared" si="0"/>
        <v>0</v>
      </c>
      <c r="E18" s="19">
        <f t="shared" si="1"/>
        <v>0</v>
      </c>
      <c r="F18" s="19">
        <v>73682000</v>
      </c>
      <c r="G18" s="19">
        <v>93682000</v>
      </c>
      <c r="H18" s="14">
        <f t="shared" si="4"/>
        <v>0</v>
      </c>
      <c r="I18" s="20">
        <f t="shared" si="3"/>
        <v>0</v>
      </c>
      <c r="J18" s="19">
        <v>93682000</v>
      </c>
    </row>
    <row r="19" spans="1:10" ht="31.5" outlineLevel="4" x14ac:dyDescent="0.2">
      <c r="A19" s="17" t="s">
        <v>38</v>
      </c>
      <c r="B19" s="18" t="s">
        <v>39</v>
      </c>
      <c r="C19" s="19">
        <v>21085000</v>
      </c>
      <c r="D19" s="19">
        <f t="shared" si="0"/>
        <v>0</v>
      </c>
      <c r="E19" s="19">
        <f t="shared" si="1"/>
        <v>0</v>
      </c>
      <c r="F19" s="19">
        <v>21085000</v>
      </c>
      <c r="G19" s="19">
        <v>21085000</v>
      </c>
      <c r="H19" s="14">
        <f t="shared" si="4"/>
        <v>0</v>
      </c>
      <c r="I19" s="20">
        <f t="shared" si="3"/>
        <v>0</v>
      </c>
      <c r="J19" s="19">
        <v>21085000</v>
      </c>
    </row>
    <row r="20" spans="1:10" ht="15.75" customHeight="1" outlineLevel="1" x14ac:dyDescent="0.2">
      <c r="A20" s="17" t="s">
        <v>40</v>
      </c>
      <c r="B20" s="23" t="s">
        <v>41</v>
      </c>
      <c r="C20" s="19">
        <f>C21+C22</f>
        <v>21220920</v>
      </c>
      <c r="D20" s="19">
        <f t="shared" si="0"/>
        <v>0</v>
      </c>
      <c r="E20" s="19">
        <f t="shared" si="1"/>
        <v>0</v>
      </c>
      <c r="F20" s="19">
        <f>F21+F22</f>
        <v>21220920</v>
      </c>
      <c r="G20" s="19">
        <f>G21+G22</f>
        <v>21433080</v>
      </c>
      <c r="H20" s="14">
        <f t="shared" si="4"/>
        <v>0</v>
      </c>
      <c r="I20" s="20">
        <f t="shared" si="3"/>
        <v>0</v>
      </c>
      <c r="J20" s="19">
        <f>J21+J22</f>
        <v>21433080</v>
      </c>
    </row>
    <row r="21" spans="1:10" ht="47.25" outlineLevel="3" x14ac:dyDescent="0.2">
      <c r="A21" s="17" t="s">
        <v>42</v>
      </c>
      <c r="B21" s="18" t="s">
        <v>43</v>
      </c>
      <c r="C21" s="19">
        <v>21215920</v>
      </c>
      <c r="D21" s="19">
        <f t="shared" si="0"/>
        <v>0</v>
      </c>
      <c r="E21" s="19">
        <f t="shared" si="1"/>
        <v>0</v>
      </c>
      <c r="F21" s="19">
        <v>21215920</v>
      </c>
      <c r="G21" s="19">
        <v>21428080</v>
      </c>
      <c r="H21" s="14">
        <f t="shared" si="4"/>
        <v>0</v>
      </c>
      <c r="I21" s="20">
        <f t="shared" si="3"/>
        <v>0</v>
      </c>
      <c r="J21" s="19">
        <v>21428080</v>
      </c>
    </row>
    <row r="22" spans="1:10" ht="31.5" outlineLevel="3" x14ac:dyDescent="0.2">
      <c r="A22" s="17" t="s">
        <v>44</v>
      </c>
      <c r="B22" s="24" t="s">
        <v>45</v>
      </c>
      <c r="C22" s="19">
        <v>5000</v>
      </c>
      <c r="D22" s="19"/>
      <c r="E22" s="19"/>
      <c r="F22" s="19">
        <v>5000</v>
      </c>
      <c r="G22" s="19">
        <v>5000</v>
      </c>
      <c r="H22" s="14">
        <f t="shared" si="4"/>
        <v>0</v>
      </c>
      <c r="I22" s="20"/>
      <c r="J22" s="19">
        <v>5000</v>
      </c>
    </row>
    <row r="23" spans="1:10" s="25" customFormat="1" ht="15.75" outlineLevel="7" x14ac:dyDescent="0.2">
      <c r="A23" s="11"/>
      <c r="B23" s="26" t="s">
        <v>46</v>
      </c>
      <c r="C23" s="13">
        <f>C24+C35+C37+C40+C44</f>
        <v>547794264</v>
      </c>
      <c r="D23" s="13">
        <f t="shared" si="0"/>
        <v>0</v>
      </c>
      <c r="E23" s="13">
        <f t="shared" si="1"/>
        <v>0</v>
      </c>
      <c r="F23" s="13">
        <f>F24+F35+F37+F40+F44</f>
        <v>547794264</v>
      </c>
      <c r="G23" s="13">
        <f>G24+G35+G37+G40+G44</f>
        <v>531298225</v>
      </c>
      <c r="H23" s="14">
        <f t="shared" si="4"/>
        <v>0</v>
      </c>
      <c r="I23" s="15">
        <f t="shared" si="3"/>
        <v>0</v>
      </c>
      <c r="J23" s="13">
        <f>J24+J35+J37+J40+J44</f>
        <v>531298225</v>
      </c>
    </row>
    <row r="24" spans="1:10" ht="31.5" outlineLevel="1" x14ac:dyDescent="0.2">
      <c r="A24" s="17" t="s">
        <v>47</v>
      </c>
      <c r="B24" s="22" t="s">
        <v>48</v>
      </c>
      <c r="C24" s="19">
        <f>C25+C26+C27+C28+C29+C31+C32+C33+C34</f>
        <v>452255656</v>
      </c>
      <c r="D24" s="19">
        <f t="shared" si="0"/>
        <v>0</v>
      </c>
      <c r="E24" s="19">
        <f t="shared" si="1"/>
        <v>0</v>
      </c>
      <c r="F24" s="19">
        <f>F25+F26+F27+F28+F29+F31+F32+F33+F34</f>
        <v>452255656</v>
      </c>
      <c r="G24" s="19">
        <f>SUM(G25:G34)</f>
        <v>447281117</v>
      </c>
      <c r="H24" s="14">
        <f t="shared" si="4"/>
        <v>0</v>
      </c>
      <c r="I24" s="20">
        <f t="shared" si="3"/>
        <v>0</v>
      </c>
      <c r="J24" s="19">
        <f>SUM(J25:J34)</f>
        <v>447281117</v>
      </c>
    </row>
    <row r="25" spans="1:10" ht="47.25" outlineLevel="3" x14ac:dyDescent="0.2">
      <c r="A25" s="17" t="s">
        <v>49</v>
      </c>
      <c r="B25" s="18" t="s">
        <v>50</v>
      </c>
      <c r="C25" s="19">
        <v>1294000</v>
      </c>
      <c r="D25" s="19">
        <f t="shared" si="0"/>
        <v>0</v>
      </c>
      <c r="E25" s="19">
        <f t="shared" si="1"/>
        <v>0</v>
      </c>
      <c r="F25" s="19">
        <v>1294000</v>
      </c>
      <c r="G25" s="19">
        <v>1315800</v>
      </c>
      <c r="H25" s="14">
        <f t="shared" si="4"/>
        <v>0</v>
      </c>
      <c r="I25" s="20">
        <f t="shared" si="3"/>
        <v>0</v>
      </c>
      <c r="J25" s="19">
        <v>1315800</v>
      </c>
    </row>
    <row r="26" spans="1:10" ht="64.5" customHeight="1" outlineLevel="4" x14ac:dyDescent="0.2">
      <c r="A26" s="17" t="s">
        <v>51</v>
      </c>
      <c r="B26" s="27" t="s">
        <v>52</v>
      </c>
      <c r="C26" s="19">
        <v>380380000</v>
      </c>
      <c r="D26" s="19">
        <f t="shared" si="0"/>
        <v>0</v>
      </c>
      <c r="E26" s="19">
        <f t="shared" si="1"/>
        <v>0</v>
      </c>
      <c r="F26" s="19">
        <v>380380000</v>
      </c>
      <c r="G26" s="19">
        <v>380380000</v>
      </c>
      <c r="H26" s="14">
        <f t="shared" si="4"/>
        <v>0</v>
      </c>
      <c r="I26" s="20">
        <f t="shared" si="3"/>
        <v>0</v>
      </c>
      <c r="J26" s="19">
        <v>380380000</v>
      </c>
    </row>
    <row r="27" spans="1:10" ht="63" customHeight="1" outlineLevel="4" x14ac:dyDescent="0.2">
      <c r="A27" s="17" t="s">
        <v>53</v>
      </c>
      <c r="B27" s="18" t="s">
        <v>54</v>
      </c>
      <c r="C27" s="19">
        <v>659688</v>
      </c>
      <c r="D27" s="19">
        <f t="shared" si="0"/>
        <v>0</v>
      </c>
      <c r="E27" s="19">
        <f t="shared" si="1"/>
        <v>0</v>
      </c>
      <c r="F27" s="19">
        <v>659688</v>
      </c>
      <c r="G27" s="19">
        <v>659688</v>
      </c>
      <c r="H27" s="14">
        <f t="shared" si="4"/>
        <v>0</v>
      </c>
      <c r="I27" s="20">
        <f t="shared" si="3"/>
        <v>0</v>
      </c>
      <c r="J27" s="19">
        <v>659688</v>
      </c>
    </row>
    <row r="28" spans="1:10" ht="65.25" customHeight="1" outlineLevel="4" x14ac:dyDescent="0.2">
      <c r="A28" s="17" t="s">
        <v>55</v>
      </c>
      <c r="B28" s="18" t="s">
        <v>56</v>
      </c>
      <c r="C28" s="19">
        <v>191522</v>
      </c>
      <c r="D28" s="19">
        <f t="shared" si="0"/>
        <v>0</v>
      </c>
      <c r="E28" s="19">
        <f t="shared" si="1"/>
        <v>0</v>
      </c>
      <c r="F28" s="19">
        <v>191522</v>
      </c>
      <c r="G28" s="19">
        <v>191522</v>
      </c>
      <c r="H28" s="14">
        <f t="shared" si="4"/>
        <v>0</v>
      </c>
      <c r="I28" s="20">
        <f t="shared" si="3"/>
        <v>0</v>
      </c>
      <c r="J28" s="19">
        <v>191522</v>
      </c>
    </row>
    <row r="29" spans="1:10" ht="39" customHeight="1" outlineLevel="4" x14ac:dyDescent="0.2">
      <c r="A29" s="17" t="s">
        <v>57</v>
      </c>
      <c r="B29" s="18" t="s">
        <v>58</v>
      </c>
      <c r="C29" s="19">
        <v>60345900</v>
      </c>
      <c r="D29" s="19">
        <f t="shared" si="0"/>
        <v>0</v>
      </c>
      <c r="E29" s="19">
        <f t="shared" si="1"/>
        <v>0</v>
      </c>
      <c r="F29" s="19">
        <v>60345900</v>
      </c>
      <c r="G29" s="19">
        <v>55349600</v>
      </c>
      <c r="H29" s="14">
        <f t="shared" si="4"/>
        <v>0</v>
      </c>
      <c r="I29" s="28">
        <f>((J29/G29)*100-100)</f>
        <v>0</v>
      </c>
      <c r="J29" s="19">
        <v>55349600</v>
      </c>
    </row>
    <row r="30" spans="1:10" ht="55.5" customHeight="1" outlineLevel="4" x14ac:dyDescent="0.2">
      <c r="A30" s="17" t="s">
        <v>59</v>
      </c>
      <c r="B30" s="18" t="s">
        <v>60</v>
      </c>
      <c r="C30" s="19">
        <v>0</v>
      </c>
      <c r="D30" s="19">
        <f t="shared" si="0"/>
        <v>0</v>
      </c>
      <c r="E30" s="19">
        <v>0</v>
      </c>
      <c r="F30" s="19">
        <v>0</v>
      </c>
      <c r="G30" s="19">
        <v>0</v>
      </c>
      <c r="H30" s="14">
        <f t="shared" si="4"/>
        <v>0</v>
      </c>
      <c r="I30" s="20">
        <v>0</v>
      </c>
      <c r="J30" s="19">
        <v>0</v>
      </c>
    </row>
    <row r="31" spans="1:10" ht="94.5" outlineLevel="4" x14ac:dyDescent="0.2">
      <c r="A31" s="17" t="s">
        <v>61</v>
      </c>
      <c r="B31" s="18" t="s">
        <v>62</v>
      </c>
      <c r="C31" s="19">
        <v>32</v>
      </c>
      <c r="D31" s="19"/>
      <c r="E31" s="19"/>
      <c r="F31" s="19">
        <v>32</v>
      </c>
      <c r="G31" s="19">
        <v>4</v>
      </c>
      <c r="H31" s="14">
        <f t="shared" si="4"/>
        <v>0</v>
      </c>
      <c r="I31" s="20">
        <v>0</v>
      </c>
      <c r="J31" s="19">
        <v>4</v>
      </c>
    </row>
    <row r="32" spans="1:10" ht="78.75" outlineLevel="4" x14ac:dyDescent="0.2">
      <c r="A32" s="17" t="s">
        <v>63</v>
      </c>
      <c r="B32" s="18" t="s">
        <v>64</v>
      </c>
      <c r="C32" s="19">
        <v>14</v>
      </c>
      <c r="D32" s="19"/>
      <c r="E32" s="19"/>
      <c r="F32" s="19">
        <v>14</v>
      </c>
      <c r="G32" s="19">
        <v>3</v>
      </c>
      <c r="H32" s="14">
        <f t="shared" si="4"/>
        <v>0</v>
      </c>
      <c r="I32" s="20">
        <v>0</v>
      </c>
      <c r="J32" s="19">
        <v>3</v>
      </c>
    </row>
    <row r="33" spans="1:10" ht="69.75" customHeight="1" outlineLevel="4" x14ac:dyDescent="0.2">
      <c r="A33" s="17" t="s">
        <v>65</v>
      </c>
      <c r="B33" s="18" t="s">
        <v>66</v>
      </c>
      <c r="C33" s="19">
        <v>6000000</v>
      </c>
      <c r="D33" s="19">
        <f t="shared" si="0"/>
        <v>0</v>
      </c>
      <c r="E33" s="19">
        <f t="shared" si="1"/>
        <v>0</v>
      </c>
      <c r="F33" s="19">
        <v>6000000</v>
      </c>
      <c r="G33" s="19">
        <v>6000000</v>
      </c>
      <c r="H33" s="14">
        <f t="shared" si="4"/>
        <v>0</v>
      </c>
      <c r="I33" s="20">
        <f t="shared" si="3"/>
        <v>0</v>
      </c>
      <c r="J33" s="19">
        <v>6000000</v>
      </c>
    </row>
    <row r="34" spans="1:10" ht="84.75" customHeight="1" outlineLevel="4" x14ac:dyDescent="0.2">
      <c r="A34" s="17" t="s">
        <v>67</v>
      </c>
      <c r="B34" s="18" t="s">
        <v>68</v>
      </c>
      <c r="C34" s="19">
        <v>3384500</v>
      </c>
      <c r="D34" s="19">
        <f t="shared" si="0"/>
        <v>0</v>
      </c>
      <c r="E34" s="19">
        <f t="shared" si="1"/>
        <v>0</v>
      </c>
      <c r="F34" s="19">
        <v>3384500</v>
      </c>
      <c r="G34" s="19">
        <v>3384500</v>
      </c>
      <c r="H34" s="14">
        <f t="shared" si="4"/>
        <v>0</v>
      </c>
      <c r="I34" s="20">
        <f t="shared" si="3"/>
        <v>0</v>
      </c>
      <c r="J34" s="19">
        <v>3384500</v>
      </c>
    </row>
    <row r="35" spans="1:10" ht="28.5" customHeight="1" outlineLevel="1" x14ac:dyDescent="0.2">
      <c r="A35" s="17" t="s">
        <v>69</v>
      </c>
      <c r="B35" s="22" t="s">
        <v>70</v>
      </c>
      <c r="C35" s="19">
        <f>C36</f>
        <v>7018608</v>
      </c>
      <c r="D35" s="19">
        <f t="shared" si="0"/>
        <v>0</v>
      </c>
      <c r="E35" s="19">
        <f t="shared" si="1"/>
        <v>0</v>
      </c>
      <c r="F35" s="19">
        <f>F36</f>
        <v>7018608</v>
      </c>
      <c r="G35" s="19">
        <f>G36</f>
        <v>7018608</v>
      </c>
      <c r="H35" s="14">
        <f t="shared" si="4"/>
        <v>0</v>
      </c>
      <c r="I35" s="20">
        <f t="shared" si="3"/>
        <v>0</v>
      </c>
      <c r="J35" s="19">
        <f>J36</f>
        <v>7018608</v>
      </c>
    </row>
    <row r="36" spans="1:10" ht="25.5" customHeight="1" outlineLevel="2" x14ac:dyDescent="0.2">
      <c r="A36" s="17" t="s">
        <v>71</v>
      </c>
      <c r="B36" s="18" t="s">
        <v>72</v>
      </c>
      <c r="C36" s="19">
        <v>7018608</v>
      </c>
      <c r="D36" s="19">
        <f t="shared" si="0"/>
        <v>0</v>
      </c>
      <c r="E36" s="19">
        <f t="shared" si="1"/>
        <v>0</v>
      </c>
      <c r="F36" s="19">
        <v>7018608</v>
      </c>
      <c r="G36" s="19">
        <v>7018608</v>
      </c>
      <c r="H36" s="14">
        <f t="shared" si="4"/>
        <v>0</v>
      </c>
      <c r="I36" s="20">
        <f t="shared" si="3"/>
        <v>0</v>
      </c>
      <c r="J36" s="19">
        <v>7018608</v>
      </c>
    </row>
    <row r="37" spans="1:10" ht="32.25" customHeight="1" outlineLevel="1" x14ac:dyDescent="0.2">
      <c r="A37" s="17" t="s">
        <v>73</v>
      </c>
      <c r="B37" s="22" t="s">
        <v>74</v>
      </c>
      <c r="C37" s="19">
        <f>C38+C39</f>
        <v>7672000</v>
      </c>
      <c r="D37" s="19">
        <f t="shared" si="0"/>
        <v>0</v>
      </c>
      <c r="E37" s="19">
        <f t="shared" si="1"/>
        <v>0</v>
      </c>
      <c r="F37" s="19">
        <f>F38+F39</f>
        <v>7672000</v>
      </c>
      <c r="G37" s="19">
        <f>G38+G39</f>
        <v>7672000</v>
      </c>
      <c r="H37" s="14">
        <f t="shared" si="4"/>
        <v>0</v>
      </c>
      <c r="I37" s="20">
        <f t="shared" si="3"/>
        <v>0</v>
      </c>
      <c r="J37" s="19">
        <f>J38+J39</f>
        <v>7672000</v>
      </c>
    </row>
    <row r="38" spans="1:10" ht="31.5" outlineLevel="4" x14ac:dyDescent="0.2">
      <c r="A38" s="17" t="s">
        <v>75</v>
      </c>
      <c r="B38" s="18" t="s">
        <v>76</v>
      </c>
      <c r="C38" s="19">
        <f>127100+5352000</f>
        <v>5479100</v>
      </c>
      <c r="D38" s="19">
        <f t="shared" si="0"/>
        <v>0</v>
      </c>
      <c r="E38" s="19">
        <f t="shared" si="1"/>
        <v>0</v>
      </c>
      <c r="F38" s="19">
        <f>127100+5352000</f>
        <v>5479100</v>
      </c>
      <c r="G38" s="19">
        <f>127100+5352000</f>
        <v>5479100</v>
      </c>
      <c r="H38" s="14">
        <f t="shared" si="4"/>
        <v>0</v>
      </c>
      <c r="I38" s="20">
        <f t="shared" si="3"/>
        <v>0</v>
      </c>
      <c r="J38" s="19">
        <f>127100+5352000</f>
        <v>5479100</v>
      </c>
    </row>
    <row r="39" spans="1:10" ht="18.75" customHeight="1" outlineLevel="4" x14ac:dyDescent="0.2">
      <c r="A39" s="17" t="s">
        <v>77</v>
      </c>
      <c r="B39" s="18" t="s">
        <v>78</v>
      </c>
      <c r="C39" s="19">
        <v>2192900</v>
      </c>
      <c r="D39" s="19">
        <f t="shared" si="0"/>
        <v>0</v>
      </c>
      <c r="E39" s="19">
        <f t="shared" si="1"/>
        <v>0</v>
      </c>
      <c r="F39" s="19">
        <v>2192900</v>
      </c>
      <c r="G39" s="19">
        <f>3000+3000+2000000+28900+158000</f>
        <v>2192900</v>
      </c>
      <c r="H39" s="14">
        <f t="shared" si="4"/>
        <v>0</v>
      </c>
      <c r="I39" s="20">
        <f t="shared" si="3"/>
        <v>0</v>
      </c>
      <c r="J39" s="19">
        <f>3000+3000+2000000+28900+158000</f>
        <v>2192900</v>
      </c>
    </row>
    <row r="40" spans="1:10" ht="24" customHeight="1" outlineLevel="1" x14ac:dyDescent="0.2">
      <c r="A40" s="17" t="s">
        <v>79</v>
      </c>
      <c r="B40" s="22" t="s">
        <v>80</v>
      </c>
      <c r="C40" s="19">
        <f>SUM(C41:C43)</f>
        <v>62466700</v>
      </c>
      <c r="D40" s="19">
        <f t="shared" si="0"/>
        <v>0</v>
      </c>
      <c r="E40" s="19">
        <f t="shared" si="1"/>
        <v>0</v>
      </c>
      <c r="F40" s="19">
        <f>SUM(F41:F43)</f>
        <v>62466700</v>
      </c>
      <c r="G40" s="19">
        <f>SUM(G41:G43)</f>
        <v>50945900</v>
      </c>
      <c r="H40" s="14">
        <f t="shared" si="4"/>
        <v>0</v>
      </c>
      <c r="I40" s="20">
        <f t="shared" si="3"/>
        <v>0</v>
      </c>
      <c r="J40" s="19">
        <f>SUM(J41:J43)</f>
        <v>50945900</v>
      </c>
    </row>
    <row r="41" spans="1:10" ht="45" customHeight="1" outlineLevel="3" x14ac:dyDescent="0.2">
      <c r="A41" s="17" t="s">
        <v>81</v>
      </c>
      <c r="B41" s="18" t="s">
        <v>82</v>
      </c>
      <c r="C41" s="19">
        <v>53680100</v>
      </c>
      <c r="D41" s="19">
        <f t="shared" si="0"/>
        <v>0</v>
      </c>
      <c r="E41" s="19">
        <f t="shared" si="1"/>
        <v>0</v>
      </c>
      <c r="F41" s="19">
        <v>53680100</v>
      </c>
      <c r="G41" s="19">
        <v>42190200</v>
      </c>
      <c r="H41" s="14">
        <f t="shared" si="4"/>
        <v>0</v>
      </c>
      <c r="I41" s="20">
        <f t="shared" si="3"/>
        <v>0</v>
      </c>
      <c r="J41" s="19">
        <v>42190200</v>
      </c>
    </row>
    <row r="42" spans="1:10" ht="68.25" customHeight="1" outlineLevel="4" x14ac:dyDescent="0.2">
      <c r="A42" s="17" t="s">
        <v>83</v>
      </c>
      <c r="B42" s="27" t="s">
        <v>84</v>
      </c>
      <c r="C42" s="19">
        <v>1286600</v>
      </c>
      <c r="D42" s="19">
        <f t="shared" si="0"/>
        <v>0</v>
      </c>
      <c r="E42" s="19">
        <f t="shared" si="1"/>
        <v>0</v>
      </c>
      <c r="F42" s="19">
        <v>1286600</v>
      </c>
      <c r="G42" s="19">
        <v>1255700</v>
      </c>
      <c r="H42" s="14">
        <f t="shared" si="4"/>
        <v>0</v>
      </c>
      <c r="I42" s="20">
        <f t="shared" si="3"/>
        <v>0</v>
      </c>
      <c r="J42" s="19">
        <v>1255700</v>
      </c>
    </row>
    <row r="43" spans="1:10" ht="54.75" customHeight="1" outlineLevel="4" x14ac:dyDescent="0.2">
      <c r="A43" s="17" t="s">
        <v>85</v>
      </c>
      <c r="B43" s="18" t="s">
        <v>86</v>
      </c>
      <c r="C43" s="19">
        <v>7500000</v>
      </c>
      <c r="D43" s="19">
        <f t="shared" si="0"/>
        <v>0</v>
      </c>
      <c r="E43" s="19">
        <f t="shared" si="1"/>
        <v>0</v>
      </c>
      <c r="F43" s="19">
        <v>7500000</v>
      </c>
      <c r="G43" s="19">
        <v>7500000</v>
      </c>
      <c r="H43" s="14">
        <f t="shared" si="4"/>
        <v>0</v>
      </c>
      <c r="I43" s="20">
        <f t="shared" si="3"/>
        <v>0</v>
      </c>
      <c r="J43" s="19">
        <v>7500000</v>
      </c>
    </row>
    <row r="44" spans="1:10" ht="15.75" customHeight="1" outlineLevel="1" x14ac:dyDescent="0.2">
      <c r="A44" s="17" t="s">
        <v>87</v>
      </c>
      <c r="B44" s="22" t="s">
        <v>88</v>
      </c>
      <c r="C44" s="19">
        <f>SUM(C45:C72)</f>
        <v>18381300</v>
      </c>
      <c r="D44" s="19">
        <f t="shared" si="0"/>
        <v>0</v>
      </c>
      <c r="E44" s="19">
        <f t="shared" si="1"/>
        <v>0</v>
      </c>
      <c r="F44" s="19">
        <f>SUM(F45:F72)</f>
        <v>18381300</v>
      </c>
      <c r="G44" s="19">
        <f>SUM(G45:G72)</f>
        <v>18380600</v>
      </c>
      <c r="H44" s="14">
        <f t="shared" si="4"/>
        <v>0</v>
      </c>
      <c r="I44" s="20">
        <f t="shared" si="3"/>
        <v>0</v>
      </c>
      <c r="J44" s="19">
        <f>SUM(J45:J72)</f>
        <v>18380600</v>
      </c>
    </row>
    <row r="45" spans="1:10" ht="78.75" outlineLevel="2" x14ac:dyDescent="0.2">
      <c r="A45" s="17" t="s">
        <v>89</v>
      </c>
      <c r="B45" s="18" t="s">
        <v>90</v>
      </c>
      <c r="C45" s="19">
        <v>93700</v>
      </c>
      <c r="D45" s="19">
        <f>F45-C45</f>
        <v>0</v>
      </c>
      <c r="E45" s="19">
        <f t="shared" si="1"/>
        <v>0</v>
      </c>
      <c r="F45" s="19">
        <v>93700</v>
      </c>
      <c r="G45" s="19">
        <f>26700+46000+15000+6000</f>
        <v>93700</v>
      </c>
      <c r="H45" s="14">
        <f t="shared" si="4"/>
        <v>0</v>
      </c>
      <c r="I45" s="20">
        <f t="shared" si="3"/>
        <v>0</v>
      </c>
      <c r="J45" s="19">
        <f>26700+46000+15000+6000</f>
        <v>93700</v>
      </c>
    </row>
    <row r="46" spans="1:10" ht="100.5" customHeight="1" outlineLevel="2" x14ac:dyDescent="0.2">
      <c r="A46" s="17" t="s">
        <v>91</v>
      </c>
      <c r="B46" s="18" t="s">
        <v>92</v>
      </c>
      <c r="C46" s="19">
        <v>314400</v>
      </c>
      <c r="D46" s="19">
        <f t="shared" si="0"/>
        <v>0</v>
      </c>
      <c r="E46" s="19">
        <f t="shared" si="1"/>
        <v>0</v>
      </c>
      <c r="F46" s="19">
        <v>314400</v>
      </c>
      <c r="G46" s="19">
        <f>15000+88300+2000+20500+172900+15700</f>
        <v>314400</v>
      </c>
      <c r="H46" s="14">
        <f t="shared" si="4"/>
        <v>0</v>
      </c>
      <c r="I46" s="20">
        <f t="shared" si="3"/>
        <v>0</v>
      </c>
      <c r="J46" s="19">
        <f>15000+88300+2000+20500+172900+15700</f>
        <v>314400</v>
      </c>
    </row>
    <row r="47" spans="1:10" ht="87" customHeight="1" outlineLevel="2" x14ac:dyDescent="0.2">
      <c r="A47" s="17" t="s">
        <v>93</v>
      </c>
      <c r="B47" s="18" t="s">
        <v>94</v>
      </c>
      <c r="C47" s="19">
        <v>34000</v>
      </c>
      <c r="D47" s="19">
        <f t="shared" si="0"/>
        <v>0</v>
      </c>
      <c r="E47" s="19">
        <f t="shared" si="1"/>
        <v>0</v>
      </c>
      <c r="F47" s="19">
        <v>34000</v>
      </c>
      <c r="G47" s="19">
        <f>8300+2300+16700+6700</f>
        <v>34000</v>
      </c>
      <c r="H47" s="14">
        <f t="shared" si="4"/>
        <v>0</v>
      </c>
      <c r="I47" s="20">
        <f t="shared" si="3"/>
        <v>0</v>
      </c>
      <c r="J47" s="19">
        <f>8300+2300+16700+6700</f>
        <v>34000</v>
      </c>
    </row>
    <row r="48" spans="1:10" ht="72.75" customHeight="1" outlineLevel="2" x14ac:dyDescent="0.2">
      <c r="A48" s="17" t="s">
        <v>95</v>
      </c>
      <c r="B48" s="18" t="s">
        <v>96</v>
      </c>
      <c r="C48" s="19">
        <v>22500</v>
      </c>
      <c r="D48" s="19">
        <f t="shared" si="0"/>
        <v>0</v>
      </c>
      <c r="E48" s="19">
        <f t="shared" si="1"/>
        <v>0</v>
      </c>
      <c r="F48" s="19">
        <v>22500</v>
      </c>
      <c r="G48" s="19">
        <f>900+21600</f>
        <v>22500</v>
      </c>
      <c r="H48" s="14">
        <f t="shared" si="4"/>
        <v>0</v>
      </c>
      <c r="I48" s="20">
        <f t="shared" si="3"/>
        <v>0</v>
      </c>
      <c r="J48" s="19">
        <f>900+21600</f>
        <v>22500</v>
      </c>
    </row>
    <row r="49" spans="1:10" ht="102.75" customHeight="1" outlineLevel="2" x14ac:dyDescent="0.2">
      <c r="A49" s="17" t="s">
        <v>97</v>
      </c>
      <c r="B49" s="18" t="s">
        <v>98</v>
      </c>
      <c r="C49" s="19">
        <v>270000</v>
      </c>
      <c r="D49" s="19">
        <f t="shared" si="0"/>
        <v>0</v>
      </c>
      <c r="E49" s="19">
        <f t="shared" si="1"/>
        <v>0</v>
      </c>
      <c r="F49" s="19">
        <v>270000</v>
      </c>
      <c r="G49" s="19">
        <v>270000</v>
      </c>
      <c r="H49" s="14">
        <f t="shared" si="4"/>
        <v>0</v>
      </c>
      <c r="I49" s="20">
        <f t="shared" si="3"/>
        <v>0</v>
      </c>
      <c r="J49" s="19">
        <v>270000</v>
      </c>
    </row>
    <row r="50" spans="1:10" ht="86.25" customHeight="1" outlineLevel="2" x14ac:dyDescent="0.2">
      <c r="A50" s="17" t="s">
        <v>99</v>
      </c>
      <c r="B50" s="18" t="s">
        <v>100</v>
      </c>
      <c r="C50" s="19">
        <v>117300</v>
      </c>
      <c r="D50" s="19">
        <f t="shared" si="0"/>
        <v>0</v>
      </c>
      <c r="E50" s="19">
        <f t="shared" si="1"/>
        <v>0</v>
      </c>
      <c r="F50" s="19">
        <v>117300</v>
      </c>
      <c r="G50" s="19">
        <f>4000+113300</f>
        <v>117300</v>
      </c>
      <c r="H50" s="14">
        <f t="shared" si="4"/>
        <v>0</v>
      </c>
      <c r="I50" s="20">
        <f t="shared" si="3"/>
        <v>0</v>
      </c>
      <c r="J50" s="19">
        <f>4000+113300</f>
        <v>117300</v>
      </c>
    </row>
    <row r="51" spans="1:10" ht="105" customHeight="1" outlineLevel="2" x14ac:dyDescent="0.2">
      <c r="A51" s="17" t="s">
        <v>101</v>
      </c>
      <c r="B51" s="18" t="s">
        <v>102</v>
      </c>
      <c r="C51" s="19">
        <v>751400</v>
      </c>
      <c r="D51" s="19">
        <f t="shared" si="0"/>
        <v>0</v>
      </c>
      <c r="E51" s="19">
        <f t="shared" si="1"/>
        <v>0</v>
      </c>
      <c r="F51" s="19">
        <v>751400</v>
      </c>
      <c r="G51" s="19">
        <f>58300+690000+3900</f>
        <v>752200</v>
      </c>
      <c r="H51" s="14">
        <f t="shared" si="4"/>
        <v>0</v>
      </c>
      <c r="I51" s="20">
        <f t="shared" si="3"/>
        <v>0</v>
      </c>
      <c r="J51" s="19">
        <f>58300+690000+3900</f>
        <v>752200</v>
      </c>
    </row>
    <row r="52" spans="1:10" ht="105" customHeight="1" outlineLevel="2" x14ac:dyDescent="0.2">
      <c r="A52" s="17" t="s">
        <v>103</v>
      </c>
      <c r="B52" s="18" t="s">
        <v>104</v>
      </c>
      <c r="C52" s="19">
        <v>8700</v>
      </c>
      <c r="D52" s="19"/>
      <c r="E52" s="19"/>
      <c r="F52" s="19">
        <v>8700</v>
      </c>
      <c r="G52" s="19">
        <v>8700</v>
      </c>
      <c r="H52" s="14">
        <f t="shared" si="4"/>
        <v>0</v>
      </c>
      <c r="I52" s="20"/>
      <c r="J52" s="19">
        <v>8700</v>
      </c>
    </row>
    <row r="53" spans="1:10" ht="83.25" customHeight="1" outlineLevel="2" x14ac:dyDescent="0.2">
      <c r="A53" s="17" t="s">
        <v>105</v>
      </c>
      <c r="B53" s="18" t="s">
        <v>106</v>
      </c>
      <c r="C53" s="19">
        <v>1000</v>
      </c>
      <c r="D53" s="19">
        <f t="shared" si="0"/>
        <v>0</v>
      </c>
      <c r="E53" s="19">
        <f t="shared" si="1"/>
        <v>0</v>
      </c>
      <c r="F53" s="19">
        <v>1000</v>
      </c>
      <c r="G53" s="19">
        <v>1000</v>
      </c>
      <c r="H53" s="14">
        <f t="shared" si="4"/>
        <v>0</v>
      </c>
      <c r="I53" s="20">
        <f t="shared" si="3"/>
        <v>0</v>
      </c>
      <c r="J53" s="19">
        <v>1000</v>
      </c>
    </row>
    <row r="54" spans="1:10" ht="83.25" customHeight="1" outlineLevel="2" x14ac:dyDescent="0.2">
      <c r="A54" s="17" t="s">
        <v>107</v>
      </c>
      <c r="B54" s="18" t="s">
        <v>108</v>
      </c>
      <c r="C54" s="19">
        <v>13400</v>
      </c>
      <c r="D54" s="19">
        <f t="shared" si="0"/>
        <v>0</v>
      </c>
      <c r="E54" s="19">
        <f t="shared" si="1"/>
        <v>0</v>
      </c>
      <c r="F54" s="19">
        <v>13400</v>
      </c>
      <c r="G54" s="19">
        <v>13400</v>
      </c>
      <c r="H54" s="14">
        <f t="shared" si="4"/>
        <v>0</v>
      </c>
      <c r="I54" s="20">
        <f t="shared" si="3"/>
        <v>0</v>
      </c>
      <c r="J54" s="19">
        <v>13400</v>
      </c>
    </row>
    <row r="55" spans="1:10" ht="73.5" hidden="1" customHeight="1" outlineLevel="2" x14ac:dyDescent="0.2">
      <c r="A55" s="17" t="s">
        <v>109</v>
      </c>
      <c r="B55" s="18" t="s">
        <v>110</v>
      </c>
      <c r="C55" s="19"/>
      <c r="D55" s="19">
        <f t="shared" si="0"/>
        <v>0</v>
      </c>
      <c r="E55" s="19" t="e">
        <f t="shared" si="1"/>
        <v>#DIV/0!</v>
      </c>
      <c r="F55" s="19"/>
      <c r="G55" s="19"/>
      <c r="H55" s="14">
        <f t="shared" si="4"/>
        <v>0</v>
      </c>
      <c r="I55" s="20" t="e">
        <f t="shared" si="3"/>
        <v>#DIV/0!</v>
      </c>
      <c r="J55" s="19"/>
    </row>
    <row r="56" spans="1:10" ht="73.5" customHeight="1" outlineLevel="2" x14ac:dyDescent="0.2">
      <c r="A56" s="17" t="s">
        <v>109</v>
      </c>
      <c r="B56" s="18" t="s">
        <v>110</v>
      </c>
      <c r="C56" s="19">
        <v>1700</v>
      </c>
      <c r="D56" s="19"/>
      <c r="E56" s="19"/>
      <c r="F56" s="19">
        <v>1700</v>
      </c>
      <c r="G56" s="19">
        <v>1700</v>
      </c>
      <c r="H56" s="14">
        <f t="shared" si="4"/>
        <v>0</v>
      </c>
      <c r="I56" s="20"/>
      <c r="J56" s="19">
        <v>1700</v>
      </c>
    </row>
    <row r="57" spans="1:10" ht="106.5" customHeight="1" outlineLevel="2" x14ac:dyDescent="0.2">
      <c r="A57" s="17" t="s">
        <v>111</v>
      </c>
      <c r="B57" s="18" t="s">
        <v>112</v>
      </c>
      <c r="C57" s="19">
        <v>116700</v>
      </c>
      <c r="D57" s="19">
        <f t="shared" si="0"/>
        <v>0</v>
      </c>
      <c r="E57" s="19">
        <f t="shared" si="1"/>
        <v>0</v>
      </c>
      <c r="F57" s="19">
        <v>116700</v>
      </c>
      <c r="G57" s="19">
        <v>116700</v>
      </c>
      <c r="H57" s="14">
        <f t="shared" si="4"/>
        <v>0</v>
      </c>
      <c r="I57" s="20">
        <f t="shared" si="3"/>
        <v>0</v>
      </c>
      <c r="J57" s="19">
        <v>116700</v>
      </c>
    </row>
    <row r="58" spans="1:10" ht="94.5" outlineLevel="2" x14ac:dyDescent="0.2">
      <c r="A58" s="17" t="s">
        <v>113</v>
      </c>
      <c r="B58" s="18" t="s">
        <v>114</v>
      </c>
      <c r="C58" s="19">
        <v>451900</v>
      </c>
      <c r="D58" s="19">
        <f t="shared" si="0"/>
        <v>0</v>
      </c>
      <c r="E58" s="19">
        <f t="shared" si="1"/>
        <v>0</v>
      </c>
      <c r="F58" s="19">
        <v>451900</v>
      </c>
      <c r="G58" s="19">
        <f>14900+281000+30000+50600+75400</f>
        <v>451900</v>
      </c>
      <c r="H58" s="14">
        <f t="shared" si="4"/>
        <v>0</v>
      </c>
      <c r="I58" s="20">
        <f t="shared" si="3"/>
        <v>0</v>
      </c>
      <c r="J58" s="19">
        <f>14900+281000+30000+50600+75400</f>
        <v>451900</v>
      </c>
    </row>
    <row r="59" spans="1:10" ht="112.5" customHeight="1" outlineLevel="3" x14ac:dyDescent="0.2">
      <c r="A59" s="17" t="s">
        <v>115</v>
      </c>
      <c r="B59" s="18" t="s">
        <v>116</v>
      </c>
      <c r="C59" s="19">
        <v>57200</v>
      </c>
      <c r="D59" s="19">
        <f t="shared" si="0"/>
        <v>0</v>
      </c>
      <c r="E59" s="19">
        <f t="shared" si="1"/>
        <v>0</v>
      </c>
      <c r="F59" s="19">
        <v>57200</v>
      </c>
      <c r="G59" s="19">
        <f>1500+46100+1700+7900</f>
        <v>57200</v>
      </c>
      <c r="H59" s="14">
        <f t="shared" si="4"/>
        <v>0</v>
      </c>
      <c r="I59" s="20">
        <f t="shared" si="3"/>
        <v>0</v>
      </c>
      <c r="J59" s="19">
        <f>1500+46100+1700+7900</f>
        <v>57200</v>
      </c>
    </row>
    <row r="60" spans="1:10" ht="105.75" customHeight="1" outlineLevel="3" x14ac:dyDescent="0.2">
      <c r="A60" s="17" t="s">
        <v>117</v>
      </c>
      <c r="B60" s="18" t="s">
        <v>118</v>
      </c>
      <c r="C60" s="19">
        <v>80000</v>
      </c>
      <c r="D60" s="19">
        <f t="shared" si="0"/>
        <v>0</v>
      </c>
      <c r="E60" s="19">
        <f t="shared" si="1"/>
        <v>0</v>
      </c>
      <c r="F60" s="19">
        <v>80000</v>
      </c>
      <c r="G60" s="19">
        <v>80000</v>
      </c>
      <c r="H60" s="29">
        <f t="shared" si="4"/>
        <v>0</v>
      </c>
      <c r="I60" s="20">
        <f t="shared" si="3"/>
        <v>0</v>
      </c>
      <c r="J60" s="19">
        <v>80000</v>
      </c>
    </row>
    <row r="61" spans="1:10" ht="89.25" customHeight="1" outlineLevel="3" x14ac:dyDescent="0.2">
      <c r="A61" s="17" t="s">
        <v>119</v>
      </c>
      <c r="B61" s="18" t="s">
        <v>120</v>
      </c>
      <c r="C61" s="19">
        <v>16300</v>
      </c>
      <c r="D61" s="19">
        <f t="shared" si="0"/>
        <v>0</v>
      </c>
      <c r="E61" s="19">
        <f t="shared" si="1"/>
        <v>0</v>
      </c>
      <c r="F61" s="19">
        <v>16300</v>
      </c>
      <c r="G61" s="19">
        <f>4000+300+12000</f>
        <v>16300</v>
      </c>
      <c r="H61" s="29">
        <f t="shared" si="4"/>
        <v>0</v>
      </c>
      <c r="I61" s="20">
        <f t="shared" si="3"/>
        <v>0</v>
      </c>
      <c r="J61" s="19">
        <f>4000+300+12000</f>
        <v>16300</v>
      </c>
    </row>
    <row r="62" spans="1:10" ht="110.25" outlineLevel="3" x14ac:dyDescent="0.2">
      <c r="A62" s="17" t="s">
        <v>121</v>
      </c>
      <c r="B62" s="18" t="s">
        <v>122</v>
      </c>
      <c r="C62" s="19">
        <v>11700</v>
      </c>
      <c r="D62" s="19">
        <f t="shared" si="0"/>
        <v>0</v>
      </c>
      <c r="E62" s="19">
        <f t="shared" si="1"/>
        <v>0</v>
      </c>
      <c r="F62" s="19">
        <v>11700</v>
      </c>
      <c r="G62" s="19">
        <v>11700</v>
      </c>
      <c r="H62" s="29">
        <f t="shared" si="4"/>
        <v>0</v>
      </c>
      <c r="I62" s="20">
        <f t="shared" si="3"/>
        <v>0</v>
      </c>
      <c r="J62" s="19">
        <v>11700</v>
      </c>
    </row>
    <row r="63" spans="1:10" ht="94.5" outlineLevel="3" x14ac:dyDescent="0.2">
      <c r="A63" s="17" t="s">
        <v>123</v>
      </c>
      <c r="B63" s="18" t="s">
        <v>124</v>
      </c>
      <c r="C63" s="19">
        <v>6500</v>
      </c>
      <c r="D63" s="19">
        <v>0</v>
      </c>
      <c r="E63" s="19">
        <v>0</v>
      </c>
      <c r="F63" s="19">
        <v>6500</v>
      </c>
      <c r="G63" s="19">
        <v>5000</v>
      </c>
      <c r="H63" s="29">
        <f t="shared" si="4"/>
        <v>0</v>
      </c>
      <c r="I63" s="20">
        <v>0</v>
      </c>
      <c r="J63" s="19">
        <v>5000</v>
      </c>
    </row>
    <row r="64" spans="1:10" ht="74.25" customHeight="1" outlineLevel="3" x14ac:dyDescent="0.2">
      <c r="A64" s="17" t="s">
        <v>125</v>
      </c>
      <c r="B64" s="18" t="s">
        <v>126</v>
      </c>
      <c r="C64" s="19">
        <f>904600+1000+9900+3300+333300+333300+316700+8800+37300</f>
        <v>1948200</v>
      </c>
      <c r="D64" s="19">
        <f t="shared" si="0"/>
        <v>0</v>
      </c>
      <c r="E64" s="19">
        <f t="shared" si="1"/>
        <v>0</v>
      </c>
      <c r="F64" s="19">
        <f>904600+1000+9900+3300+333300+333300+316700+8800+37300</f>
        <v>1948200</v>
      </c>
      <c r="G64" s="19">
        <f>904600+1000+9900+3300+333300+333300+316700+8800+37300</f>
        <v>1948200</v>
      </c>
      <c r="H64" s="29">
        <f t="shared" si="4"/>
        <v>0</v>
      </c>
      <c r="I64" s="20">
        <f t="shared" si="3"/>
        <v>0</v>
      </c>
      <c r="J64" s="19">
        <f>904600+1000+9900+3300+333300+333300+316700+8800+37300</f>
        <v>1948200</v>
      </c>
    </row>
    <row r="65" spans="1:10" ht="85.5" customHeight="1" outlineLevel="3" x14ac:dyDescent="0.2">
      <c r="A65" s="17" t="s">
        <v>127</v>
      </c>
      <c r="B65" s="18" t="s">
        <v>128</v>
      </c>
      <c r="C65" s="19">
        <f>58700+51300+2000+15000+156500+4453300+49600</f>
        <v>4786400</v>
      </c>
      <c r="D65" s="19">
        <f t="shared" si="0"/>
        <v>0</v>
      </c>
      <c r="E65" s="19">
        <f t="shared" si="1"/>
        <v>0</v>
      </c>
      <c r="F65" s="19">
        <f>58700+51300+2000+15000+156500+4453300+49600</f>
        <v>4786400</v>
      </c>
      <c r="G65" s="19">
        <f>58700+51300+2000+15000+156500+4453300+49600</f>
        <v>4786400</v>
      </c>
      <c r="H65" s="29">
        <f t="shared" si="4"/>
        <v>0</v>
      </c>
      <c r="I65" s="20">
        <f t="shared" si="3"/>
        <v>0</v>
      </c>
      <c r="J65" s="19">
        <f>58700+51300+2000+15000+156500+4453300+49600</f>
        <v>4786400</v>
      </c>
    </row>
    <row r="66" spans="1:10" ht="141.75" outlineLevel="3" x14ac:dyDescent="0.2">
      <c r="A66" s="17" t="s">
        <v>129</v>
      </c>
      <c r="B66" s="18" t="s">
        <v>130</v>
      </c>
      <c r="C66" s="19">
        <v>0</v>
      </c>
      <c r="D66" s="19">
        <f t="shared" si="0"/>
        <v>0</v>
      </c>
      <c r="E66" s="19">
        <v>0</v>
      </c>
      <c r="F66" s="19">
        <v>0</v>
      </c>
      <c r="G66" s="19">
        <v>0</v>
      </c>
      <c r="H66" s="29">
        <f t="shared" si="4"/>
        <v>0</v>
      </c>
      <c r="I66" s="20">
        <v>0</v>
      </c>
      <c r="J66" s="19">
        <v>0</v>
      </c>
    </row>
    <row r="67" spans="1:10" ht="134.25" customHeight="1" outlineLevel="3" x14ac:dyDescent="0.2">
      <c r="A67" s="17" t="s">
        <v>131</v>
      </c>
      <c r="B67" s="18" t="s">
        <v>132</v>
      </c>
      <c r="C67" s="19">
        <v>184400</v>
      </c>
      <c r="D67" s="19">
        <f t="shared" si="0"/>
        <v>0</v>
      </c>
      <c r="E67" s="19">
        <f t="shared" si="1"/>
        <v>0</v>
      </c>
      <c r="F67" s="19">
        <v>184400</v>
      </c>
      <c r="G67" s="19">
        <v>184400</v>
      </c>
      <c r="H67" s="29">
        <f t="shared" si="4"/>
        <v>0</v>
      </c>
      <c r="I67" s="20">
        <f t="shared" si="3"/>
        <v>0</v>
      </c>
      <c r="J67" s="19">
        <v>184400</v>
      </c>
    </row>
    <row r="68" spans="1:10" ht="63" outlineLevel="1" x14ac:dyDescent="0.2">
      <c r="A68" s="17" t="s">
        <v>133</v>
      </c>
      <c r="B68" s="30" t="s">
        <v>134</v>
      </c>
      <c r="C68" s="19">
        <v>347700</v>
      </c>
      <c r="D68" s="19">
        <f t="shared" ref="D68:D78" si="5">F68-C68</f>
        <v>0</v>
      </c>
      <c r="E68" s="19">
        <f t="shared" ref="E68:E78" si="6">((F68/C68)*100-100)</f>
        <v>0</v>
      </c>
      <c r="F68" s="19">
        <v>347700</v>
      </c>
      <c r="G68" s="19">
        <f>10300+337400</f>
        <v>347700</v>
      </c>
      <c r="H68" s="29">
        <f t="shared" si="4"/>
        <v>0</v>
      </c>
      <c r="I68" s="20">
        <f t="shared" ref="I68:I78" si="7">((J68/G68)*100-100)</f>
        <v>0</v>
      </c>
      <c r="J68" s="19">
        <f>10300+337400</f>
        <v>347700</v>
      </c>
    </row>
    <row r="69" spans="1:10" ht="69.75" customHeight="1" outlineLevel="1" x14ac:dyDescent="0.2">
      <c r="A69" s="17" t="s">
        <v>135</v>
      </c>
      <c r="B69" s="30" t="s">
        <v>136</v>
      </c>
      <c r="C69" s="19">
        <v>1056700</v>
      </c>
      <c r="D69" s="19">
        <f t="shared" si="5"/>
        <v>0</v>
      </c>
      <c r="E69" s="19">
        <f t="shared" si="6"/>
        <v>0</v>
      </c>
      <c r="F69" s="19">
        <v>1056700</v>
      </c>
      <c r="G69" s="19">
        <f>200000+474700+382000</f>
        <v>1056700</v>
      </c>
      <c r="H69" s="29">
        <f t="shared" si="4"/>
        <v>0</v>
      </c>
      <c r="I69" s="20">
        <f t="shared" si="7"/>
        <v>0</v>
      </c>
      <c r="J69" s="19">
        <f>200000+474700+382000</f>
        <v>1056700</v>
      </c>
    </row>
    <row r="70" spans="1:10" ht="71.25" customHeight="1" outlineLevel="1" x14ac:dyDescent="0.2">
      <c r="A70" s="17" t="s">
        <v>137</v>
      </c>
      <c r="B70" s="30" t="s">
        <v>138</v>
      </c>
      <c r="C70" s="19">
        <v>4630300</v>
      </c>
      <c r="D70" s="19">
        <f t="shared" si="5"/>
        <v>0</v>
      </c>
      <c r="E70" s="19">
        <f t="shared" si="6"/>
        <v>0</v>
      </c>
      <c r="F70" s="19">
        <v>4630300</v>
      </c>
      <c r="G70" s="19">
        <f>3000000+40000+1382300+208000</f>
        <v>4630300</v>
      </c>
      <c r="H70" s="29">
        <f t="shared" si="4"/>
        <v>0</v>
      </c>
      <c r="I70" s="20">
        <f t="shared" si="7"/>
        <v>0</v>
      </c>
      <c r="J70" s="19">
        <f>3000000+40000+1382300+208000</f>
        <v>4630300</v>
      </c>
    </row>
    <row r="71" spans="1:10" ht="71.25" customHeight="1" outlineLevel="1" x14ac:dyDescent="0.2">
      <c r="A71" s="17" t="s">
        <v>139</v>
      </c>
      <c r="B71" s="30" t="s">
        <v>140</v>
      </c>
      <c r="C71" s="19">
        <v>59200</v>
      </c>
      <c r="D71" s="19">
        <v>0</v>
      </c>
      <c r="E71" s="19">
        <v>0</v>
      </c>
      <c r="F71" s="19">
        <v>59200</v>
      </c>
      <c r="G71" s="19">
        <v>59200</v>
      </c>
      <c r="H71" s="29">
        <f t="shared" si="4"/>
        <v>0</v>
      </c>
      <c r="I71" s="20">
        <v>0</v>
      </c>
      <c r="J71" s="19">
        <v>59200</v>
      </c>
    </row>
    <row r="72" spans="1:10" ht="70.5" customHeight="1" outlineLevel="3" x14ac:dyDescent="0.2">
      <c r="A72" s="17" t="s">
        <v>141</v>
      </c>
      <c r="B72" s="18" t="s">
        <v>142</v>
      </c>
      <c r="C72" s="19">
        <v>3000000</v>
      </c>
      <c r="D72" s="19">
        <f t="shared" si="5"/>
        <v>0</v>
      </c>
      <c r="E72" s="19">
        <f t="shared" si="6"/>
        <v>0</v>
      </c>
      <c r="F72" s="19">
        <v>3000000</v>
      </c>
      <c r="G72" s="19">
        <v>3000000</v>
      </c>
      <c r="H72" s="14">
        <f t="shared" si="4"/>
        <v>0</v>
      </c>
      <c r="I72" s="20">
        <f t="shared" si="7"/>
        <v>0</v>
      </c>
      <c r="J72" s="19">
        <v>3000000</v>
      </c>
    </row>
    <row r="73" spans="1:10" ht="15.75" x14ac:dyDescent="0.2">
      <c r="A73" s="11" t="s">
        <v>143</v>
      </c>
      <c r="B73" s="12" t="s">
        <v>144</v>
      </c>
      <c r="C73" s="13">
        <f>C74</f>
        <v>6510478000</v>
      </c>
      <c r="D73" s="13">
        <f t="shared" si="5"/>
        <v>-3155000</v>
      </c>
      <c r="E73" s="13">
        <f t="shared" si="6"/>
        <v>-4.8460343464796551E-2</v>
      </c>
      <c r="F73" s="13">
        <f>F74</f>
        <v>6507323000</v>
      </c>
      <c r="G73" s="13">
        <f>G74</f>
        <v>6282071700</v>
      </c>
      <c r="H73" s="14">
        <f t="shared" si="4"/>
        <v>-3959400</v>
      </c>
      <c r="I73" s="19">
        <f t="shared" si="7"/>
        <v>-6.3026978822918522E-2</v>
      </c>
      <c r="J73" s="13">
        <f>J74</f>
        <v>6278112300</v>
      </c>
    </row>
    <row r="74" spans="1:10" ht="32.25" customHeight="1" outlineLevel="1" x14ac:dyDescent="0.2">
      <c r="A74" s="17" t="s">
        <v>145</v>
      </c>
      <c r="B74" s="23" t="s">
        <v>146</v>
      </c>
      <c r="C74" s="19">
        <f>C75+C76+C77</f>
        <v>6510478000</v>
      </c>
      <c r="D74" s="19">
        <f t="shared" si="5"/>
        <v>-3155000</v>
      </c>
      <c r="E74" s="19">
        <f t="shared" si="6"/>
        <v>-4.8460343464796551E-2</v>
      </c>
      <c r="F74" s="19">
        <f>F75+F76+F77</f>
        <v>6507323000</v>
      </c>
      <c r="G74" s="19">
        <f>G75+G76+G77</f>
        <v>6282071700</v>
      </c>
      <c r="H74" s="14">
        <f t="shared" ref="H74:H78" si="8">J74-G74</f>
        <v>-3959400</v>
      </c>
      <c r="I74" s="19">
        <f t="shared" si="7"/>
        <v>-6.3026978822918522E-2</v>
      </c>
      <c r="J74" s="19">
        <f>J75+J76+J77</f>
        <v>6278112300</v>
      </c>
    </row>
    <row r="75" spans="1:10" ht="31.5" outlineLevel="2" x14ac:dyDescent="0.2">
      <c r="A75" s="17" t="s">
        <v>147</v>
      </c>
      <c r="B75" s="18" t="s">
        <v>148</v>
      </c>
      <c r="C75" s="19">
        <v>1519133500</v>
      </c>
      <c r="D75" s="19">
        <f t="shared" si="5"/>
        <v>47129200</v>
      </c>
      <c r="E75" s="19">
        <f t="shared" si="6"/>
        <v>3.1023738203390252</v>
      </c>
      <c r="F75" s="19">
        <v>1566262700</v>
      </c>
      <c r="G75" s="19">
        <v>1294106500</v>
      </c>
      <c r="H75" s="14">
        <f t="shared" si="8"/>
        <v>46324800</v>
      </c>
      <c r="I75" s="19">
        <f t="shared" si="7"/>
        <v>3.5796744703778103</v>
      </c>
      <c r="J75" s="19">
        <v>1340431300</v>
      </c>
    </row>
    <row r="76" spans="1:10" ht="15.75" outlineLevel="2" x14ac:dyDescent="0.2">
      <c r="A76" s="17" t="s">
        <v>149</v>
      </c>
      <c r="B76" s="18" t="s">
        <v>150</v>
      </c>
      <c r="C76" s="19">
        <v>4893198100</v>
      </c>
      <c r="D76" s="19">
        <f t="shared" si="5"/>
        <v>-50284200</v>
      </c>
      <c r="E76" s="19">
        <f t="shared" si="6"/>
        <v>-1.0276346669880354</v>
      </c>
      <c r="F76" s="19">
        <v>4842913900</v>
      </c>
      <c r="G76" s="19">
        <v>4890912500</v>
      </c>
      <c r="H76" s="14">
        <f t="shared" si="8"/>
        <v>-50284200</v>
      </c>
      <c r="I76" s="19">
        <f t="shared" si="7"/>
        <v>-1.0281148967600586</v>
      </c>
      <c r="J76" s="19">
        <v>4840628300</v>
      </c>
    </row>
    <row r="77" spans="1:10" ht="15.75" outlineLevel="2" x14ac:dyDescent="0.2">
      <c r="A77" s="17" t="s">
        <v>151</v>
      </c>
      <c r="B77" s="18" t="s">
        <v>152</v>
      </c>
      <c r="C77" s="19">
        <v>98146400</v>
      </c>
      <c r="D77" s="19">
        <f t="shared" si="5"/>
        <v>0</v>
      </c>
      <c r="E77" s="19">
        <f t="shared" si="6"/>
        <v>0</v>
      </c>
      <c r="F77" s="19">
        <v>98146400</v>
      </c>
      <c r="G77" s="19">
        <v>97052700</v>
      </c>
      <c r="H77" s="14">
        <f t="shared" si="8"/>
        <v>0</v>
      </c>
      <c r="I77" s="19">
        <f t="shared" si="7"/>
        <v>0</v>
      </c>
      <c r="J77" s="19">
        <v>97052700</v>
      </c>
    </row>
    <row r="78" spans="1:10" ht="15.75" x14ac:dyDescent="0.2">
      <c r="A78" s="31"/>
      <c r="B78" s="26" t="s">
        <v>153</v>
      </c>
      <c r="C78" s="32">
        <f>C4+C73</f>
        <v>12524668000</v>
      </c>
      <c r="D78" s="13">
        <f t="shared" si="5"/>
        <v>-3155000</v>
      </c>
      <c r="E78" s="13">
        <f t="shared" si="6"/>
        <v>-2.5190288477105582E-2</v>
      </c>
      <c r="F78" s="32">
        <f>F4+F73</f>
        <v>12521513000</v>
      </c>
      <c r="G78" s="32">
        <f>G4+G73</f>
        <v>12481299400</v>
      </c>
      <c r="H78" s="14">
        <f t="shared" si="8"/>
        <v>-3959400</v>
      </c>
      <c r="I78" s="19">
        <f t="shared" si="7"/>
        <v>-3.172265861998369E-2</v>
      </c>
      <c r="J78" s="32">
        <f>J4+J73</f>
        <v>12477340000</v>
      </c>
    </row>
  </sheetData>
  <pageMargins left="1.181102362204725" right="0.39370078740157477" top="0.78740157480314954" bottom="0.78740157480314954" header="0.31496062992125984" footer="0.31496062992125984"/>
  <pageSetup paperSize="9" scale="58" fitToHeight="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2</cp:revision>
  <dcterms:created xsi:type="dcterms:W3CDTF">2019-11-01T04:08:00Z</dcterms:created>
  <dcterms:modified xsi:type="dcterms:W3CDTF">2025-09-03T05:32:41Z</dcterms:modified>
</cp:coreProperties>
</file>